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CA\BCA Branch Folders\Petroleum Fund Branch\CEM Cost Guidelines\2022\Policy Resolution 2022-02 &amp; Cost Guidelines\"/>
    </mc:Choice>
  </mc:AlternateContent>
  <xr:revisionPtr revIDLastSave="0" documentId="13_ncr:1_{D962299F-E557-4D19-AAB8-5701FFB7E651}" xr6:coauthVersionLast="47" xr6:coauthVersionMax="47" xr10:uidLastSave="{00000000-0000-0000-0000-000000000000}"/>
  <bookViews>
    <workbookView xWindow="0" yWindow="0" windowWidth="29850" windowHeight="21000" xr2:uid="{62DB65F4-68CE-4928-B93F-5C8A46B7274C}"/>
  </bookViews>
  <sheets>
    <sheet name="Sheet1" sheetId="1" r:id="rId1"/>
  </sheets>
  <definedNames>
    <definedName name="_xlnm.Print_Area" localSheetId="0">Sheet1!$A$1:$K$39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J36" i="1"/>
  <c r="H33" i="1"/>
  <c r="K33" i="1" s="1"/>
  <c r="H32" i="1"/>
  <c r="K32" i="1" s="1"/>
  <c r="H31" i="1"/>
  <c r="K31" i="1" s="1"/>
  <c r="H30" i="1"/>
  <c r="K30" i="1" s="1"/>
  <c r="H36" i="1"/>
  <c r="E38" i="1"/>
  <c r="E39" i="1"/>
  <c r="E37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K14" i="1"/>
  <c r="K15" i="1"/>
  <c r="K16" i="1"/>
  <c r="K17" i="1"/>
  <c r="K18" i="1"/>
  <c r="K19" i="1"/>
  <c r="K20" i="1"/>
  <c r="K21" i="1"/>
  <c r="K22" i="1"/>
  <c r="K25" i="1"/>
  <c r="K26" i="1"/>
  <c r="K27" i="1"/>
  <c r="K36" i="1" l="1"/>
</calcChain>
</file>

<file path=xl/sharedStrings.xml><?xml version="1.0" encoding="utf-8"?>
<sst xmlns="http://schemas.openxmlformats.org/spreadsheetml/2006/main" count="129" uniqueCount="73">
  <si>
    <t>CEM-Owned/Rented Field Equipment</t>
  </si>
  <si>
    <t>PID – OVM</t>
  </si>
  <si>
    <t>Single-Speed Well Pump or Peristaltic Sampling Pump (Including Controller)</t>
  </si>
  <si>
    <t>Variable-Speed Submersible Sampling Pump (Including Controller)</t>
  </si>
  <si>
    <t>Bladder Sampling Pump (Including Controller/Compressor)</t>
  </si>
  <si>
    <t>Multi-Parameter Sampling Meter (Includes Flow-Through Cell)</t>
  </si>
  <si>
    <t>Multi-Meter Sensor: Dissolved Oxygen, pH, Temp., Conductivity, Redox, Turbidity (Each sensor used as identified on equipment usage log)</t>
  </si>
  <si>
    <t>pH/Conductivity/Temp Meter</t>
  </si>
  <si>
    <t>Dissolved Oxygen Meter</t>
  </si>
  <si>
    <t>Water Level Meter</t>
  </si>
  <si>
    <t>Anemometer</t>
  </si>
  <si>
    <t>Redox Meter</t>
  </si>
  <si>
    <t>Ozone Meter</t>
  </si>
  <si>
    <t>Gas Level Meter (LEL, CO, H2S, O2)</t>
  </si>
  <si>
    <t>Air Sample Pump</t>
  </si>
  <si>
    <t>Oil/Water Interface Probe</t>
  </si>
  <si>
    <t>Data Logger (Including Transducers)</t>
  </si>
  <si>
    <t>Portable Generator</t>
  </si>
  <si>
    <t>Purge Bailer</t>
  </si>
  <si>
    <t>Hand Auger</t>
  </si>
  <si>
    <t>Digital Camera</t>
  </si>
  <si>
    <t>Oxidant Injection Trailer</t>
  </si>
  <si>
    <t>Rate</t>
  </si>
  <si>
    <t>Consumable Materials</t>
  </si>
  <si>
    <t>Unit</t>
  </si>
  <si>
    <t>Disposable Bailer</t>
  </si>
  <si>
    <t>Bladder Sampling Pump Bladder</t>
  </si>
  <si>
    <t>Sample Grab Plate</t>
  </si>
  <si>
    <t>Air Sample Bag</t>
  </si>
  <si>
    <t>Poly Sampling Tubing</t>
  </si>
  <si>
    <t>Dual Bonded Tubing</t>
  </si>
  <si>
    <t>Peristaltic Pump Tubing</t>
  </si>
  <si>
    <t>55-Gallon Drum</t>
  </si>
  <si>
    <t>Tyvek Coveralls</t>
  </si>
  <si>
    <t>Remediation System O&amp;M</t>
  </si>
  <si>
    <t>Excavation, Characterization, or Monitoring - Up to 20 samples</t>
  </si>
  <si>
    <t>Excavation, Characterization, or Monitoring - Greater than 20 samples</t>
  </si>
  <si>
    <t xml:space="preserve">Field Supplies </t>
  </si>
  <si>
    <t>Each</t>
  </si>
  <si>
    <t>Per Foot</t>
  </si>
  <si>
    <t>Per Visit</t>
  </si>
  <si>
    <t>Per Event</t>
  </si>
  <si>
    <t>Per Day</t>
  </si>
  <si>
    <t>Quantity</t>
  </si>
  <si>
    <t>Total Cost</t>
  </si>
  <si>
    <t>Per Diem</t>
  </si>
  <si>
    <t>Breakfast</t>
  </si>
  <si>
    <t>Lunch</t>
  </si>
  <si>
    <t xml:space="preserve">Dinner </t>
  </si>
  <si>
    <t>Other Equipment (Appendix C)</t>
  </si>
  <si>
    <t>Start Location:</t>
  </si>
  <si>
    <t>Total Mileage:</t>
  </si>
  <si>
    <t>Destination:</t>
  </si>
  <si>
    <t>Mileage:</t>
  </si>
  <si>
    <t>Vehicle No./Description:</t>
  </si>
  <si>
    <t>Starting Mileage:</t>
  </si>
  <si>
    <t>Ending Mileage:</t>
  </si>
  <si>
    <t>Project Name/Number:</t>
  </si>
  <si>
    <t>Date:</t>
  </si>
  <si>
    <t>Field Staff Onsite:</t>
  </si>
  <si>
    <t>Incidentals</t>
  </si>
  <si>
    <t>Location Address:</t>
  </si>
  <si>
    <t>Site Visit Purpose:</t>
  </si>
  <si>
    <t>Daily Field Activity Form</t>
  </si>
  <si>
    <t>Field Activities/Notes:</t>
  </si>
  <si>
    <t>New Rate</t>
  </si>
  <si>
    <t>Dinner</t>
  </si>
  <si>
    <t>Mileage Rate:</t>
  </si>
  <si>
    <t>GSA Rate Change Date:</t>
  </si>
  <si>
    <t>Mileage Rate Change Date:</t>
  </si>
  <si>
    <t>Adjusting mileage rate: On or after mileage rate change (usually around 1st of the year), update the rate using the yellow fields in the following table:</t>
  </si>
  <si>
    <t>Adjusting per diem rate: On or after GSA rate change (October 1st), update the yellow fields in the following table:</t>
  </si>
  <si>
    <t>Prior Yr.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</si>
</sst>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yy;@"/>
  </numFmts>
  <fonts count="11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/>
    <xf numFmtId="0" fontId="2" fillId="0" borderId="4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4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4" fontId="2" fillId="0" borderId="9" xfId="0" applyNumberFormat="1" applyFont="1" applyBorder="1" applyAlignment="1">
      <alignment horizontal="right" vertical="center" wrapText="1"/>
    </xf>
    <xf numFmtId="7" fontId="2" fillId="0" borderId="5" xfId="0" applyNumberFormat="1" applyFont="1" applyBorder="1" applyAlignment="1">
      <alignment horizontal="right" vertical="center" wrapText="1"/>
    </xf>
    <xf numFmtId="7" fontId="2" fillId="0" borderId="8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44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4" fontId="2" fillId="0" borderId="9" xfId="0" applyNumberFormat="1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7" fillId="2" borderId="17" xfId="0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 wrapText="1"/>
    </xf>
    <xf numFmtId="164" fontId="7" fillId="2" borderId="3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2" fillId="2" borderId="23" xfId="0" quotePrefix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/>
    </xf>
    <xf numFmtId="2" fontId="2" fillId="0" borderId="14" xfId="0" applyNumberFormat="1" applyFont="1" applyBorder="1" applyAlignment="1" applyProtection="1">
      <alignment horizontal="right" wrapText="1"/>
      <protection locked="0"/>
    </xf>
    <xf numFmtId="0" fontId="0" fillId="0" borderId="14" xfId="0" applyBorder="1" applyAlignment="1" applyProtection="1">
      <alignment horizontal="right" wrapText="1"/>
      <protection locked="0"/>
    </xf>
    <xf numFmtId="0" fontId="0" fillId="0" borderId="15" xfId="0" applyBorder="1" applyAlignment="1" applyProtection="1">
      <alignment horizontal="right" wrapText="1"/>
      <protection locked="0"/>
    </xf>
    <xf numFmtId="0" fontId="2" fillId="0" borderId="5" xfId="0" applyFont="1" applyBorder="1" applyAlignment="1" applyProtection="1">
      <alignment horizontal="right" wrapText="1"/>
      <protection locked="0"/>
    </xf>
    <xf numFmtId="0" fontId="0" fillId="0" borderId="6" xfId="0" applyBorder="1" applyAlignment="1" applyProtection="1">
      <alignment horizontal="right" wrapText="1"/>
      <protection locked="0"/>
    </xf>
    <xf numFmtId="0" fontId="2" fillId="0" borderId="2" xfId="0" applyFont="1" applyBorder="1" applyAlignment="1" applyProtection="1">
      <alignment horizontal="right" wrapText="1"/>
      <protection locked="0"/>
    </xf>
    <xf numFmtId="0" fontId="0" fillId="0" borderId="3" xfId="0" applyBorder="1" applyAlignment="1" applyProtection="1">
      <alignment horizontal="right" wrapText="1"/>
      <protection locked="0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164" fontId="2" fillId="0" borderId="5" xfId="0" applyNumberFormat="1" applyFont="1" applyBorder="1" applyAlignment="1" applyProtection="1">
      <alignment horizontal="right" wrapText="1"/>
      <protection locked="0"/>
    </xf>
    <xf numFmtId="0" fontId="2" fillId="0" borderId="5" xfId="0" applyFont="1" applyBorder="1" applyAlignment="1" applyProtection="1">
      <alignment horizontal="right" wrapText="1"/>
      <protection locked="0"/>
    </xf>
    <xf numFmtId="2" fontId="2" fillId="0" borderId="5" xfId="0" applyNumberFormat="1" applyFont="1" applyBorder="1" applyAlignment="1" applyProtection="1">
      <alignment horizontal="right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0" fontId="2" fillId="0" borderId="8" xfId="0" applyFont="1" applyBorder="1" applyAlignment="1" applyProtection="1">
      <alignment horizontal="right" wrapText="1"/>
      <protection locked="0"/>
    </xf>
    <xf numFmtId="2" fontId="2" fillId="0" borderId="8" xfId="0" applyNumberFormat="1" applyFont="1" applyBorder="1" applyAlignment="1" applyProtection="1">
      <alignment horizontal="right" wrapText="1"/>
      <protection locked="0"/>
    </xf>
    <xf numFmtId="2" fontId="2" fillId="0" borderId="5" xfId="0" applyNumberFormat="1" applyFont="1" applyBorder="1" applyAlignment="1" applyProtection="1">
      <alignment horizontal="right" vertical="center" wrapText="1"/>
      <protection locked="0"/>
    </xf>
    <xf numFmtId="2" fontId="2" fillId="0" borderId="8" xfId="0" applyNumberFormat="1" applyFont="1" applyBorder="1" applyAlignment="1" applyProtection="1">
      <alignment horizontal="right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165" fontId="4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left" vertical="center"/>
      <protection locked="0"/>
    </xf>
    <xf numFmtId="0" fontId="4" fillId="4" borderId="26" xfId="0" applyFont="1" applyFill="1" applyBorder="1" applyAlignment="1" applyProtection="1">
      <alignment horizontal="left" vertical="center"/>
      <protection locked="0"/>
    </xf>
    <xf numFmtId="0" fontId="4" fillId="4" borderId="20" xfId="0" applyFont="1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left" vertical="center"/>
      <protection locked="0"/>
    </xf>
    <xf numFmtId="0" fontId="9" fillId="4" borderId="20" xfId="0" applyFont="1" applyFill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21" xfId="0" applyFont="1" applyFill="1" applyBorder="1" applyAlignment="1" applyProtection="1">
      <alignment horizontal="left" vertical="center"/>
      <protection locked="0"/>
    </xf>
    <xf numFmtId="0" fontId="9" fillId="4" borderId="19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2" fillId="0" borderId="0" xfId="0" applyFont="1" applyProtection="1">
      <protection locked="0"/>
    </xf>
    <xf numFmtId="0" fontId="2" fillId="0" borderId="16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164" fontId="2" fillId="0" borderId="16" xfId="0" applyNumberFormat="1" applyFont="1" applyBorder="1" applyAlignment="1" applyProtection="1">
      <alignment horizontal="left" wrapText="1"/>
      <protection locked="0"/>
    </xf>
    <xf numFmtId="165" fontId="2" fillId="0" borderId="16" xfId="0" applyNumberFormat="1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0</xdr:col>
      <xdr:colOff>1653540</xdr:colOff>
      <xdr:row>7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7257E90-C3D3-CD80-AF7B-CEE4D1D8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64592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03ADE-1005-4ED3-A1D8-C1894D09B2D3}">
  <sheetPr>
    <pageSetUpPr fitToPage="1"/>
  </sheetPr>
  <dimension ref="A1:R41"/>
  <sheetViews>
    <sheetView tabSelected="1" workbookViewId="0">
      <selection activeCell="P18" sqref="P18"/>
    </sheetView>
  </sheetViews>
  <sheetFormatPr defaultRowHeight="15" x14ac:dyDescent="0.25"/>
  <cols>
    <col min="1" max="1" width="53.7109375" style="1" customWidth="1"/>
    <col min="2" max="2" width="12.7109375" style="2" customWidth="1"/>
    <col min="3" max="3" width="12.7109375" style="3" customWidth="1"/>
    <col min="4" max="4" width="11.7109375" style="2" customWidth="1"/>
    <col min="5" max="5" width="18.7109375" style="2" customWidth="1"/>
    <col min="6" max="6" width="5.7109375" style="1" customWidth="1"/>
    <col min="7" max="7" width="36" style="1" customWidth="1"/>
    <col min="8" max="8" width="12.7109375" style="3" customWidth="1"/>
    <col min="9" max="9" width="14.140625" style="3" customWidth="1"/>
    <col min="10" max="10" width="11.7109375" style="3" customWidth="1"/>
    <col min="11" max="11" width="19.7109375" style="3" customWidth="1"/>
    <col min="13" max="13" width="13.7109375" customWidth="1"/>
    <col min="14" max="14" width="11.42578125" customWidth="1"/>
    <col min="15" max="15" width="12.140625" customWidth="1"/>
    <col min="16" max="16" width="6.28515625" customWidth="1"/>
    <col min="17" max="17" width="4.42578125" customWidth="1"/>
  </cols>
  <sheetData>
    <row r="1" spans="1:18" x14ac:dyDescent="0.2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M2" s="42" t="s">
        <v>71</v>
      </c>
      <c r="N2" s="43"/>
      <c r="O2" s="43"/>
      <c r="P2" s="43"/>
      <c r="Q2" s="43"/>
      <c r="R2" s="43"/>
    </row>
    <row r="3" spans="1:18" s="7" customFormat="1" ht="18" customHeight="1" thickBot="1" x14ac:dyDescent="0.3">
      <c r="A3" s="89"/>
      <c r="B3" s="90"/>
      <c r="C3" s="91"/>
      <c r="D3" s="90"/>
      <c r="E3" s="90"/>
      <c r="F3" s="89"/>
      <c r="G3" s="89"/>
      <c r="H3" s="91"/>
      <c r="I3" s="91"/>
      <c r="J3" s="91"/>
      <c r="K3" s="91"/>
      <c r="M3" s="43"/>
      <c r="N3" s="43"/>
      <c r="O3" s="43"/>
      <c r="P3" s="43"/>
      <c r="Q3" s="43"/>
      <c r="R3" s="43"/>
    </row>
    <row r="4" spans="1:18" s="7" customFormat="1" ht="18" customHeight="1" thickBot="1" x14ac:dyDescent="0.35">
      <c r="A4" s="92" t="s">
        <v>57</v>
      </c>
      <c r="B4" s="96"/>
      <c r="C4" s="94"/>
      <c r="D4" s="94"/>
      <c r="E4" s="94"/>
      <c r="F4" s="94"/>
      <c r="G4" s="92" t="s">
        <v>61</v>
      </c>
      <c r="H4" s="94"/>
      <c r="I4" s="94"/>
      <c r="J4" s="94"/>
      <c r="K4" s="94"/>
      <c r="M4" s="50" t="s">
        <v>68</v>
      </c>
      <c r="N4" s="50"/>
      <c r="O4" s="80">
        <v>44835</v>
      </c>
      <c r="P4" s="44"/>
      <c r="Q4" s="44"/>
      <c r="R4" s="44"/>
    </row>
    <row r="5" spans="1:18" s="7" customFormat="1" ht="18" customHeight="1" thickBot="1" x14ac:dyDescent="0.3">
      <c r="A5" s="93"/>
      <c r="B5" s="90"/>
      <c r="C5" s="91"/>
      <c r="D5" s="90"/>
      <c r="E5" s="90"/>
      <c r="F5" s="89"/>
      <c r="G5" s="89"/>
      <c r="H5" s="91"/>
      <c r="I5" s="91"/>
      <c r="J5" s="91"/>
      <c r="K5" s="91"/>
      <c r="M5" s="51" t="s">
        <v>45</v>
      </c>
      <c r="N5" s="52" t="s">
        <v>65</v>
      </c>
      <c r="O5" s="53" t="s">
        <v>72</v>
      </c>
      <c r="P5" s="45"/>
      <c r="Q5" s="45"/>
      <c r="R5" s="45"/>
    </row>
    <row r="6" spans="1:18" s="7" customFormat="1" ht="18" customHeight="1" x14ac:dyDescent="0.3">
      <c r="A6" s="92" t="s">
        <v>59</v>
      </c>
      <c r="B6" s="96"/>
      <c r="C6" s="94"/>
      <c r="D6" s="94"/>
      <c r="E6" s="94"/>
      <c r="F6" s="94"/>
      <c r="G6" s="92" t="s">
        <v>62</v>
      </c>
      <c r="H6" s="94"/>
      <c r="I6" s="94"/>
      <c r="J6" s="92" t="s">
        <v>58</v>
      </c>
      <c r="K6" s="97"/>
      <c r="M6" s="54" t="s">
        <v>46</v>
      </c>
      <c r="N6" s="81">
        <v>13</v>
      </c>
      <c r="O6" s="82">
        <v>13</v>
      </c>
      <c r="P6" s="45"/>
      <c r="Q6" s="45"/>
      <c r="R6" s="45"/>
    </row>
    <row r="7" spans="1:18" s="7" customFormat="1" ht="18" customHeight="1" x14ac:dyDescent="0.25">
      <c r="A7" s="89"/>
      <c r="B7" s="90"/>
      <c r="C7" s="91"/>
      <c r="D7" s="90"/>
      <c r="E7" s="90"/>
      <c r="F7" s="89"/>
      <c r="G7" s="89"/>
      <c r="H7" s="91"/>
      <c r="I7" s="91"/>
      <c r="J7" s="91"/>
      <c r="K7" s="91"/>
      <c r="M7" s="55" t="s">
        <v>47</v>
      </c>
      <c r="N7" s="83">
        <v>15</v>
      </c>
      <c r="O7" s="84">
        <v>15</v>
      </c>
      <c r="P7" s="41"/>
      <c r="Q7" s="41"/>
      <c r="R7" s="41"/>
    </row>
    <row r="8" spans="1:18" s="7" customFormat="1" ht="18" customHeight="1" x14ac:dyDescent="0.3">
      <c r="A8" s="92" t="s">
        <v>64</v>
      </c>
      <c r="B8" s="96"/>
      <c r="C8" s="94"/>
      <c r="D8" s="94"/>
      <c r="E8" s="94"/>
      <c r="F8" s="94"/>
      <c r="G8" s="94"/>
      <c r="H8" s="94"/>
      <c r="I8" s="94"/>
      <c r="J8" s="94"/>
      <c r="K8" s="94"/>
      <c r="M8" s="56" t="s">
        <v>66</v>
      </c>
      <c r="N8" s="85">
        <v>26</v>
      </c>
      <c r="O8" s="86">
        <v>26</v>
      </c>
    </row>
    <row r="9" spans="1:18" s="7" customFormat="1" ht="25.15" customHeight="1" thickBot="1" x14ac:dyDescent="0.3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M9" s="57" t="s">
        <v>60</v>
      </c>
      <c r="N9" s="87">
        <v>5</v>
      </c>
      <c r="O9" s="88">
        <v>5</v>
      </c>
    </row>
    <row r="10" spans="1:18" s="7" customFormat="1" ht="25.15" customHeight="1" x14ac:dyDescent="0.2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8" s="7" customFormat="1" ht="25.15" customHeight="1" x14ac:dyDescent="0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M11" s="46" t="s">
        <v>70</v>
      </c>
      <c r="N11" s="40"/>
      <c r="O11" s="40"/>
      <c r="P11" s="40"/>
      <c r="Q11" s="40"/>
      <c r="R11" s="40"/>
    </row>
    <row r="12" spans="1:18" s="7" customFormat="1" ht="18" customHeight="1" thickBot="1" x14ac:dyDescent="0.3">
      <c r="A12" s="4"/>
      <c r="B12" s="5"/>
      <c r="C12" s="6"/>
      <c r="D12" s="5"/>
      <c r="E12" s="5"/>
      <c r="F12" s="4"/>
      <c r="G12" s="4"/>
      <c r="H12" s="6"/>
      <c r="I12" s="6"/>
      <c r="J12" s="6"/>
      <c r="K12" s="6"/>
      <c r="M12" s="40"/>
      <c r="N12" s="40"/>
      <c r="O12" s="40"/>
      <c r="P12" s="40"/>
      <c r="Q12" s="40"/>
      <c r="R12" s="40"/>
    </row>
    <row r="13" spans="1:18" s="7" customFormat="1" ht="22.15" customHeight="1" thickBot="1" x14ac:dyDescent="0.3">
      <c r="A13" s="28" t="s">
        <v>0</v>
      </c>
      <c r="B13" s="29" t="s">
        <v>22</v>
      </c>
      <c r="C13" s="30" t="s">
        <v>24</v>
      </c>
      <c r="D13" s="29" t="s">
        <v>43</v>
      </c>
      <c r="E13" s="31" t="s">
        <v>44</v>
      </c>
      <c r="F13" s="4"/>
      <c r="G13" s="28" t="s">
        <v>23</v>
      </c>
      <c r="H13" s="29" t="s">
        <v>22</v>
      </c>
      <c r="I13" s="30" t="s">
        <v>24</v>
      </c>
      <c r="J13" s="29" t="s">
        <v>43</v>
      </c>
      <c r="K13" s="31" t="s">
        <v>44</v>
      </c>
      <c r="M13" s="58" t="s">
        <v>69</v>
      </c>
      <c r="N13" s="58"/>
      <c r="O13" s="80">
        <v>44927</v>
      </c>
      <c r="P13" s="47"/>
      <c r="Q13" s="47"/>
      <c r="R13" s="47"/>
    </row>
    <row r="14" spans="1:18" s="7" customFormat="1" ht="22.15" customHeight="1" thickBot="1" x14ac:dyDescent="0.3">
      <c r="A14" s="8" t="s">
        <v>1</v>
      </c>
      <c r="B14" s="9">
        <v>125</v>
      </c>
      <c r="C14" s="10" t="s">
        <v>42</v>
      </c>
      <c r="D14" s="76"/>
      <c r="E14" s="11">
        <f>B14*D14</f>
        <v>0</v>
      </c>
      <c r="F14" s="4"/>
      <c r="G14" s="8" t="s">
        <v>25</v>
      </c>
      <c r="H14" s="9">
        <v>10</v>
      </c>
      <c r="I14" s="10" t="s">
        <v>38</v>
      </c>
      <c r="J14" s="76"/>
      <c r="K14" s="11">
        <f t="shared" ref="K14:K22" si="0">H14*J14</f>
        <v>0</v>
      </c>
      <c r="M14" s="59"/>
      <c r="N14" s="48" t="s">
        <v>65</v>
      </c>
      <c r="O14" s="49" t="s">
        <v>72</v>
      </c>
    </row>
    <row r="15" spans="1:18" s="7" customFormat="1" ht="31.5" x14ac:dyDescent="0.25">
      <c r="A15" s="8" t="s">
        <v>2</v>
      </c>
      <c r="B15" s="9">
        <v>50</v>
      </c>
      <c r="C15" s="10" t="s">
        <v>42</v>
      </c>
      <c r="D15" s="76"/>
      <c r="E15" s="11">
        <f t="shared" ref="E15:E34" si="1">B15*D15</f>
        <v>0</v>
      </c>
      <c r="F15" s="4"/>
      <c r="G15" s="8" t="s">
        <v>26</v>
      </c>
      <c r="H15" s="9">
        <v>20</v>
      </c>
      <c r="I15" s="10" t="s">
        <v>38</v>
      </c>
      <c r="J15" s="76"/>
      <c r="K15" s="11">
        <f t="shared" si="0"/>
        <v>0</v>
      </c>
      <c r="M15" s="54" t="s">
        <v>67</v>
      </c>
      <c r="N15" s="78">
        <v>0.65500000000000003</v>
      </c>
      <c r="O15" s="79">
        <v>0.625</v>
      </c>
    </row>
    <row r="16" spans="1:18" s="7" customFormat="1" ht="31.5" x14ac:dyDescent="0.25">
      <c r="A16" s="8" t="s">
        <v>3</v>
      </c>
      <c r="B16" s="9">
        <v>100</v>
      </c>
      <c r="C16" s="10" t="s">
        <v>42</v>
      </c>
      <c r="D16" s="76"/>
      <c r="E16" s="11">
        <f t="shared" si="1"/>
        <v>0</v>
      </c>
      <c r="F16" s="4"/>
      <c r="G16" s="8" t="s">
        <v>27</v>
      </c>
      <c r="H16" s="9">
        <v>18</v>
      </c>
      <c r="I16" s="10" t="s">
        <v>38</v>
      </c>
      <c r="J16" s="76"/>
      <c r="K16" s="11">
        <f t="shared" si="0"/>
        <v>0</v>
      </c>
    </row>
    <row r="17" spans="1:11" s="7" customFormat="1" ht="31.5" x14ac:dyDescent="0.25">
      <c r="A17" s="8" t="s">
        <v>4</v>
      </c>
      <c r="B17" s="9">
        <v>130</v>
      </c>
      <c r="C17" s="10" t="s">
        <v>42</v>
      </c>
      <c r="D17" s="76"/>
      <c r="E17" s="11">
        <f t="shared" si="1"/>
        <v>0</v>
      </c>
      <c r="F17" s="4"/>
      <c r="G17" s="8" t="s">
        <v>28</v>
      </c>
      <c r="H17" s="9">
        <v>15</v>
      </c>
      <c r="I17" s="10" t="s">
        <v>38</v>
      </c>
      <c r="J17" s="76"/>
      <c r="K17" s="11">
        <f t="shared" si="0"/>
        <v>0</v>
      </c>
    </row>
    <row r="18" spans="1:11" s="7" customFormat="1" ht="31.5" x14ac:dyDescent="0.25">
      <c r="A18" s="8" t="s">
        <v>5</v>
      </c>
      <c r="B18" s="9">
        <v>115</v>
      </c>
      <c r="C18" s="10" t="s">
        <v>42</v>
      </c>
      <c r="D18" s="76"/>
      <c r="E18" s="11">
        <f t="shared" si="1"/>
        <v>0</v>
      </c>
      <c r="F18" s="4"/>
      <c r="G18" s="8" t="s">
        <v>29</v>
      </c>
      <c r="H18" s="9">
        <v>0.65</v>
      </c>
      <c r="I18" s="10" t="s">
        <v>39</v>
      </c>
      <c r="J18" s="76"/>
      <c r="K18" s="11">
        <f t="shared" si="0"/>
        <v>0</v>
      </c>
    </row>
    <row r="19" spans="1:11" s="7" customFormat="1" ht="47.25" x14ac:dyDescent="0.25">
      <c r="A19" s="8" t="s">
        <v>6</v>
      </c>
      <c r="B19" s="9">
        <v>25</v>
      </c>
      <c r="C19" s="10" t="s">
        <v>42</v>
      </c>
      <c r="D19" s="76"/>
      <c r="E19" s="11">
        <f t="shared" si="1"/>
        <v>0</v>
      </c>
      <c r="F19" s="4"/>
      <c r="G19" s="8" t="s">
        <v>30</v>
      </c>
      <c r="H19" s="9">
        <v>1.2</v>
      </c>
      <c r="I19" s="10" t="s">
        <v>39</v>
      </c>
      <c r="J19" s="76"/>
      <c r="K19" s="11">
        <f t="shared" si="0"/>
        <v>0</v>
      </c>
    </row>
    <row r="20" spans="1:11" s="7" customFormat="1" ht="22.15" customHeight="1" x14ac:dyDescent="0.25">
      <c r="A20" s="8" t="s">
        <v>7</v>
      </c>
      <c r="B20" s="9">
        <v>25</v>
      </c>
      <c r="C20" s="10" t="s">
        <v>42</v>
      </c>
      <c r="D20" s="76"/>
      <c r="E20" s="11">
        <f t="shared" si="1"/>
        <v>0</v>
      </c>
      <c r="F20" s="4"/>
      <c r="G20" s="8" t="s">
        <v>31</v>
      </c>
      <c r="H20" s="9">
        <v>2.4</v>
      </c>
      <c r="I20" s="10" t="s">
        <v>39</v>
      </c>
      <c r="J20" s="76"/>
      <c r="K20" s="11">
        <f t="shared" si="0"/>
        <v>0</v>
      </c>
    </row>
    <row r="21" spans="1:11" s="7" customFormat="1" ht="22.15" customHeight="1" x14ac:dyDescent="0.25">
      <c r="A21" s="8" t="s">
        <v>8</v>
      </c>
      <c r="B21" s="9">
        <v>25</v>
      </c>
      <c r="C21" s="10" t="s">
        <v>42</v>
      </c>
      <c r="D21" s="76"/>
      <c r="E21" s="11">
        <f t="shared" si="1"/>
        <v>0</v>
      </c>
      <c r="F21" s="4"/>
      <c r="G21" s="8" t="s">
        <v>32</v>
      </c>
      <c r="H21" s="9">
        <v>100</v>
      </c>
      <c r="I21" s="10" t="s">
        <v>38</v>
      </c>
      <c r="J21" s="76"/>
      <c r="K21" s="11">
        <f t="shared" si="0"/>
        <v>0</v>
      </c>
    </row>
    <row r="22" spans="1:11" s="7" customFormat="1" ht="22.15" customHeight="1" thickBot="1" x14ac:dyDescent="0.3">
      <c r="A22" s="8" t="s">
        <v>9</v>
      </c>
      <c r="B22" s="9">
        <v>45</v>
      </c>
      <c r="C22" s="10" t="s">
        <v>42</v>
      </c>
      <c r="D22" s="76"/>
      <c r="E22" s="11">
        <f t="shared" si="1"/>
        <v>0</v>
      </c>
      <c r="F22" s="4"/>
      <c r="G22" s="12" t="s">
        <v>33</v>
      </c>
      <c r="H22" s="13">
        <v>12</v>
      </c>
      <c r="I22" s="14" t="s">
        <v>38</v>
      </c>
      <c r="J22" s="77"/>
      <c r="K22" s="15">
        <f t="shared" si="0"/>
        <v>0</v>
      </c>
    </row>
    <row r="23" spans="1:11" s="7" customFormat="1" ht="22.15" customHeight="1" thickBot="1" x14ac:dyDescent="0.3">
      <c r="A23" s="8" t="s">
        <v>10</v>
      </c>
      <c r="B23" s="9">
        <v>35</v>
      </c>
      <c r="C23" s="10" t="s">
        <v>42</v>
      </c>
      <c r="D23" s="76"/>
      <c r="E23" s="11">
        <f t="shared" si="1"/>
        <v>0</v>
      </c>
      <c r="F23" s="4"/>
      <c r="G23" s="4"/>
      <c r="H23" s="5"/>
      <c r="I23" s="6"/>
      <c r="J23" s="5"/>
      <c r="K23" s="5"/>
    </row>
    <row r="24" spans="1:11" s="7" customFormat="1" ht="22.15" customHeight="1" x14ac:dyDescent="0.25">
      <c r="A24" s="8" t="s">
        <v>11</v>
      </c>
      <c r="B24" s="9">
        <v>25</v>
      </c>
      <c r="C24" s="10" t="s">
        <v>42</v>
      </c>
      <c r="D24" s="76"/>
      <c r="E24" s="11">
        <f t="shared" si="1"/>
        <v>0</v>
      </c>
      <c r="F24" s="4"/>
      <c r="G24" s="28" t="s">
        <v>37</v>
      </c>
      <c r="H24" s="29" t="s">
        <v>22</v>
      </c>
      <c r="I24" s="30" t="s">
        <v>24</v>
      </c>
      <c r="J24" s="29" t="s">
        <v>43</v>
      </c>
      <c r="K24" s="31" t="s">
        <v>44</v>
      </c>
    </row>
    <row r="25" spans="1:11" s="7" customFormat="1" ht="22.15" customHeight="1" x14ac:dyDescent="0.25">
      <c r="A25" s="8" t="s">
        <v>12</v>
      </c>
      <c r="B25" s="9">
        <v>35</v>
      </c>
      <c r="C25" s="10" t="s">
        <v>42</v>
      </c>
      <c r="D25" s="76"/>
      <c r="E25" s="11">
        <f t="shared" si="1"/>
        <v>0</v>
      </c>
      <c r="F25" s="4"/>
      <c r="G25" s="8" t="s">
        <v>34</v>
      </c>
      <c r="H25" s="9">
        <v>15</v>
      </c>
      <c r="I25" s="10" t="s">
        <v>40</v>
      </c>
      <c r="J25" s="76"/>
      <c r="K25" s="11">
        <f>H25*J25</f>
        <v>0</v>
      </c>
    </row>
    <row r="26" spans="1:11" s="7" customFormat="1" ht="31.5" x14ac:dyDescent="0.25">
      <c r="A26" s="8" t="s">
        <v>13</v>
      </c>
      <c r="B26" s="9">
        <v>25</v>
      </c>
      <c r="C26" s="10" t="s">
        <v>42</v>
      </c>
      <c r="D26" s="76"/>
      <c r="E26" s="11">
        <f t="shared" si="1"/>
        <v>0</v>
      </c>
      <c r="F26" s="4"/>
      <c r="G26" s="8" t="s">
        <v>35</v>
      </c>
      <c r="H26" s="9">
        <v>30</v>
      </c>
      <c r="I26" s="10" t="s">
        <v>41</v>
      </c>
      <c r="J26" s="76"/>
      <c r="K26" s="11">
        <f>H26*J26</f>
        <v>0</v>
      </c>
    </row>
    <row r="27" spans="1:11" s="7" customFormat="1" ht="48" thickBot="1" x14ac:dyDescent="0.3">
      <c r="A27" s="8" t="s">
        <v>14</v>
      </c>
      <c r="B27" s="9">
        <v>25</v>
      </c>
      <c r="C27" s="10" t="s">
        <v>42</v>
      </c>
      <c r="D27" s="76"/>
      <c r="E27" s="11">
        <f t="shared" si="1"/>
        <v>0</v>
      </c>
      <c r="F27" s="4"/>
      <c r="G27" s="12" t="s">
        <v>36</v>
      </c>
      <c r="H27" s="13">
        <v>60</v>
      </c>
      <c r="I27" s="14" t="s">
        <v>41</v>
      </c>
      <c r="J27" s="77"/>
      <c r="K27" s="15">
        <f>H27*J27</f>
        <v>0</v>
      </c>
    </row>
    <row r="28" spans="1:11" s="7" customFormat="1" ht="22.15" customHeight="1" thickBot="1" x14ac:dyDescent="0.3">
      <c r="A28" s="8" t="s">
        <v>15</v>
      </c>
      <c r="B28" s="9">
        <v>75</v>
      </c>
      <c r="C28" s="10" t="s">
        <v>42</v>
      </c>
      <c r="D28" s="76"/>
      <c r="E28" s="11">
        <f t="shared" si="1"/>
        <v>0</v>
      </c>
      <c r="F28" s="4"/>
      <c r="G28" s="4"/>
      <c r="H28" s="5"/>
      <c r="I28" s="6"/>
      <c r="J28" s="5"/>
      <c r="K28" s="5"/>
    </row>
    <row r="29" spans="1:11" s="7" customFormat="1" ht="22.15" customHeight="1" x14ac:dyDescent="0.25">
      <c r="A29" s="8" t="s">
        <v>16</v>
      </c>
      <c r="B29" s="9">
        <v>125</v>
      </c>
      <c r="C29" s="10" t="s">
        <v>42</v>
      </c>
      <c r="D29" s="76"/>
      <c r="E29" s="11">
        <f t="shared" si="1"/>
        <v>0</v>
      </c>
      <c r="F29" s="4"/>
      <c r="G29" s="28" t="s">
        <v>45</v>
      </c>
      <c r="H29" s="30" t="s">
        <v>22</v>
      </c>
      <c r="I29" s="30" t="s">
        <v>24</v>
      </c>
      <c r="J29" s="30" t="s">
        <v>43</v>
      </c>
      <c r="K29" s="32" t="s">
        <v>44</v>
      </c>
    </row>
    <row r="30" spans="1:11" s="7" customFormat="1" ht="22.15" customHeight="1" x14ac:dyDescent="0.25">
      <c r="A30" s="8" t="s">
        <v>17</v>
      </c>
      <c r="B30" s="9">
        <v>60</v>
      </c>
      <c r="C30" s="10" t="s">
        <v>42</v>
      </c>
      <c r="D30" s="76"/>
      <c r="E30" s="11">
        <f t="shared" si="1"/>
        <v>0</v>
      </c>
      <c r="F30" s="4"/>
      <c r="G30" s="8" t="s">
        <v>46</v>
      </c>
      <c r="H30" s="16" t="str">
        <f>IF($K$6&gt;DATE(2022,9,30),DOLLAR(N6,2),DOLLAR(O6,2))</f>
        <v>$13.00</v>
      </c>
      <c r="I30" s="10" t="s">
        <v>38</v>
      </c>
      <c r="J30" s="76"/>
      <c r="K30" s="11">
        <f>H30*J30</f>
        <v>0</v>
      </c>
    </row>
    <row r="31" spans="1:11" s="7" customFormat="1" ht="22.15" customHeight="1" x14ac:dyDescent="0.25">
      <c r="A31" s="8" t="s">
        <v>18</v>
      </c>
      <c r="B31" s="9">
        <v>15</v>
      </c>
      <c r="C31" s="10" t="s">
        <v>42</v>
      </c>
      <c r="D31" s="76"/>
      <c r="E31" s="11">
        <f t="shared" si="1"/>
        <v>0</v>
      </c>
      <c r="F31" s="4"/>
      <c r="G31" s="8" t="s">
        <v>47</v>
      </c>
      <c r="H31" s="16" t="str">
        <f>IF($K$6&gt;DATE(2022,9,30),DOLLAR(N7,2),DOLLAR(O7,2))</f>
        <v>$15.00</v>
      </c>
      <c r="I31" s="10" t="s">
        <v>38</v>
      </c>
      <c r="J31" s="76"/>
      <c r="K31" s="11">
        <f t="shared" ref="K31:K33" si="2">H31*J31</f>
        <v>0</v>
      </c>
    </row>
    <row r="32" spans="1:11" s="7" customFormat="1" ht="22.15" customHeight="1" x14ac:dyDescent="0.25">
      <c r="A32" s="8" t="s">
        <v>19</v>
      </c>
      <c r="B32" s="9">
        <v>10</v>
      </c>
      <c r="C32" s="10" t="s">
        <v>42</v>
      </c>
      <c r="D32" s="76"/>
      <c r="E32" s="11">
        <f t="shared" si="1"/>
        <v>0</v>
      </c>
      <c r="F32" s="4"/>
      <c r="G32" s="8" t="s">
        <v>48</v>
      </c>
      <c r="H32" s="16" t="str">
        <f>IF($K$6&gt;DATE(2022,9,30),DOLLAR(N8,2),DOLLAR(O8,2))</f>
        <v>$26.00</v>
      </c>
      <c r="I32" s="10" t="s">
        <v>38</v>
      </c>
      <c r="J32" s="76"/>
      <c r="K32" s="11">
        <f t="shared" si="2"/>
        <v>0</v>
      </c>
    </row>
    <row r="33" spans="1:18" s="7" customFormat="1" ht="22.15" customHeight="1" thickBot="1" x14ac:dyDescent="0.3">
      <c r="A33" s="8" t="s">
        <v>20</v>
      </c>
      <c r="B33" s="9">
        <v>10</v>
      </c>
      <c r="C33" s="10" t="s">
        <v>42</v>
      </c>
      <c r="D33" s="76"/>
      <c r="E33" s="11">
        <f t="shared" si="1"/>
        <v>0</v>
      </c>
      <c r="F33" s="4"/>
      <c r="G33" s="12" t="s">
        <v>60</v>
      </c>
      <c r="H33" s="17" t="str">
        <f>IF($K$6&gt;DATE(2022,9,30),DOLLAR(N9,2),DOLLAR(O9,2))</f>
        <v>$5.00</v>
      </c>
      <c r="I33" s="14" t="s">
        <v>38</v>
      </c>
      <c r="J33" s="77"/>
      <c r="K33" s="15">
        <f t="shared" si="2"/>
        <v>0</v>
      </c>
    </row>
    <row r="34" spans="1:18" s="7" customFormat="1" ht="22.15" customHeight="1" thickBot="1" x14ac:dyDescent="0.3">
      <c r="A34" s="12" t="s">
        <v>21</v>
      </c>
      <c r="B34" s="13">
        <v>110</v>
      </c>
      <c r="C34" s="14" t="s">
        <v>42</v>
      </c>
      <c r="D34" s="77"/>
      <c r="E34" s="15">
        <f t="shared" si="1"/>
        <v>0</v>
      </c>
      <c r="F34" s="4"/>
      <c r="G34" s="4"/>
      <c r="H34" s="6"/>
      <c r="I34" s="6"/>
      <c r="J34" s="6"/>
      <c r="K34" s="6"/>
    </row>
    <row r="35" spans="1:18" s="7" customFormat="1" ht="22.15" customHeight="1" thickBot="1" x14ac:dyDescent="0.35">
      <c r="A35" s="4"/>
      <c r="B35" s="5"/>
      <c r="C35" s="6"/>
      <c r="D35" s="5"/>
      <c r="E35" s="5"/>
      <c r="F35" s="4"/>
      <c r="G35" s="33" t="s">
        <v>53</v>
      </c>
      <c r="H35" s="34"/>
      <c r="I35" s="35"/>
      <c r="J35" s="36" t="s">
        <v>22</v>
      </c>
      <c r="K35" s="36" t="s">
        <v>44</v>
      </c>
    </row>
    <row r="36" spans="1:18" s="7" customFormat="1" ht="22.15" customHeight="1" thickBot="1" x14ac:dyDescent="0.35">
      <c r="A36" s="33" t="s">
        <v>49</v>
      </c>
      <c r="B36" s="37" t="s">
        <v>22</v>
      </c>
      <c r="C36" s="38" t="s">
        <v>24</v>
      </c>
      <c r="D36" s="37" t="s">
        <v>43</v>
      </c>
      <c r="E36" s="39" t="s">
        <v>44</v>
      </c>
      <c r="F36" s="4"/>
      <c r="G36" s="18" t="s">
        <v>51</v>
      </c>
      <c r="H36" s="19" t="str">
        <f>IF(H38-H37=0,"",H38-H37)</f>
        <v/>
      </c>
      <c r="I36" s="20"/>
      <c r="J36" s="21" t="str">
        <f>IF(K6 = "","",(IF($K$6&lt;O13,DOLLAR(O15,3),DOLLAR(N15,3))))</f>
        <v/>
      </c>
      <c r="K36" s="22" t="str">
        <f>IF(H36 = "","",H36*J36)</f>
        <v/>
      </c>
    </row>
    <row r="37" spans="1:18" s="7" customFormat="1" ht="22.15" customHeight="1" x14ac:dyDescent="0.25">
      <c r="A37" s="68"/>
      <c r="B37" s="69"/>
      <c r="C37" s="70"/>
      <c r="D37" s="71"/>
      <c r="E37" s="23">
        <f>B37*D37</f>
        <v>0</v>
      </c>
      <c r="F37" s="4"/>
      <c r="G37" s="24" t="s">
        <v>55</v>
      </c>
      <c r="H37" s="67"/>
      <c r="I37" s="6" t="s">
        <v>50</v>
      </c>
      <c r="J37" s="65"/>
      <c r="K37" s="66"/>
    </row>
    <row r="38" spans="1:18" s="7" customFormat="1" ht="22.15" customHeight="1" x14ac:dyDescent="0.25">
      <c r="A38" s="68"/>
      <c r="B38" s="69"/>
      <c r="C38" s="70"/>
      <c r="D38" s="71"/>
      <c r="E38" s="23">
        <f t="shared" ref="E38:E39" si="3">B38*D38</f>
        <v>0</v>
      </c>
      <c r="F38" s="4"/>
      <c r="G38" s="24" t="s">
        <v>56</v>
      </c>
      <c r="H38" s="67"/>
      <c r="I38" s="6" t="s">
        <v>52</v>
      </c>
      <c r="J38" s="63"/>
      <c r="K38" s="64"/>
    </row>
    <row r="39" spans="1:18" s="7" customFormat="1" ht="22.15" customHeight="1" thickBot="1" x14ac:dyDescent="0.3">
      <c r="A39" s="72"/>
      <c r="B39" s="73"/>
      <c r="C39" s="74"/>
      <c r="D39" s="75"/>
      <c r="E39" s="25">
        <f t="shared" si="3"/>
        <v>0</v>
      </c>
      <c r="F39" s="4"/>
      <c r="G39" s="26" t="s">
        <v>54</v>
      </c>
      <c r="H39" s="60"/>
      <c r="I39" s="61"/>
      <c r="J39" s="61"/>
      <c r="K39" s="62"/>
    </row>
    <row r="40" spans="1:18" ht="15.75" x14ac:dyDescent="0.25">
      <c r="M40" s="7"/>
      <c r="N40" s="7"/>
      <c r="O40" s="7"/>
      <c r="P40" s="7"/>
      <c r="Q40" s="7"/>
      <c r="R40" s="7"/>
    </row>
    <row r="41" spans="1:18" ht="15.75" x14ac:dyDescent="0.25">
      <c r="M41" s="7"/>
      <c r="N41" s="7"/>
      <c r="O41" s="7"/>
      <c r="P41" s="7"/>
      <c r="Q41" s="7"/>
      <c r="R41" s="7"/>
    </row>
  </sheetData>
  <sheetProtection sheet="1" objects="1" scenarios="1"/>
  <mergeCells count="17">
    <mergeCell ref="M13:N13"/>
    <mergeCell ref="J37:K37"/>
    <mergeCell ref="J38:K38"/>
    <mergeCell ref="H39:K39"/>
    <mergeCell ref="M2:R3"/>
    <mergeCell ref="M11:R12"/>
    <mergeCell ref="M4:N4"/>
    <mergeCell ref="H35:I35"/>
    <mergeCell ref="H6:I6"/>
    <mergeCell ref="A1:K2"/>
    <mergeCell ref="B4:F4"/>
    <mergeCell ref="H4:K4"/>
    <mergeCell ref="B6:F6"/>
    <mergeCell ref="B8:K8"/>
    <mergeCell ref="A9:K9"/>
    <mergeCell ref="A10:K10"/>
    <mergeCell ref="A11:K11"/>
  </mergeCells>
  <printOptions horizontalCentered="1"/>
  <pageMargins left="0.5" right="0.5" top="0.25" bottom="0.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Cabble</dc:creator>
  <cp:lastModifiedBy>Mike Cabble</cp:lastModifiedBy>
  <cp:lastPrinted>2023-04-27T22:21:50Z</cp:lastPrinted>
  <dcterms:created xsi:type="dcterms:W3CDTF">2023-04-25T00:31:43Z</dcterms:created>
  <dcterms:modified xsi:type="dcterms:W3CDTF">2023-04-27T23:52:31Z</dcterms:modified>
</cp:coreProperties>
</file>